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abf7b759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談管理" sheetId="1" r:id="Rc6bd50b39bad43cb"/>
    <x:sheet xmlns:r="http://schemas.openxmlformats.org/officeDocument/2006/relationships" name="顧客台帳" sheetId="2" r:id="R0b5af09f0c2347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/m/d"/>
    <x:numFmt numFmtId="202" formatCode="#,##0"/>
    <x:numFmt numFmtId="203" formatCode="0%"/>
  </x:numFmts>
  <x:fonts count="5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b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C61"/>
      </x:patternFill>
    </x:fill>
    <x:fill>
      <x:patternFill patternType="solid">
        <x:fgColor rgb="FFFFF5D9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47090786c41c6" /><Relationship Type="http://schemas.openxmlformats.org/officeDocument/2006/relationships/theme" Target="/xl/theme/theme1.xml" Id="R1764a7d5cfa541c7" /><Relationship Type="http://schemas.openxmlformats.org/officeDocument/2006/relationships/sharedStrings" Target="/xl/sharedStrings.xml" Id="Rc87e7553b1f44b73" /><Relationship Type="http://schemas.openxmlformats.org/officeDocument/2006/relationships/worksheet" Target="/xl/worksheets/sheet1.xml" Id="Rc6bd50b39bad43cb" /><Relationship Type="http://schemas.openxmlformats.org/officeDocument/2006/relationships/worksheet" Target="/xl/worksheets/sheet2.xml" Id="R0b5af09f0c2347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.220000267028809" hidden="0" customWidth="1"/>
    <x:col min="2" max="2" width="9.329999923706055" hidden="0" customWidth="1"/>
    <x:col min="3" max="3" width="22.219999313354492" hidden="0" customWidth="1"/>
    <x:col min="4" max="4" width="22.440000534057617" hidden="0" customWidth="1"/>
    <x:col min="5" max="5" width="14.220000267028809" hidden="0" customWidth="1"/>
    <x:col min="6" max="6" width="15.779999732971191" hidden="0" customWidth="1"/>
    <x:col min="7" max="7" width="9.5600004196167" hidden="0" customWidth="1"/>
    <x:col min="8" max="8" width="15.329999923706055" hidden="0" customWidth="1"/>
    <x:col min="9" max="9" width="9.5600004196167" hidden="0" customWidth="1"/>
    <x:col min="10" max="10" width="25" hidden="0" customWidth="1"/>
    <x:col min="11" max="11" width="12.890000343322754" hidden="0" customWidth="1"/>
    <x:col min="12" max="12" width="20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3" t="str">
        <x:v>商談管理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架空の作例。金額は税抜の円。確度は練習用の仮定です。</x:v>
      </x:c>
      <x:c r="B3" s="4"/>
      <x:c r="C3" s="4"/>
      <x:c r="D3" s="4"/>
      <x:c r="E3" s="4"/>
      <x:c r="F3" s="4"/>
      <x:c r="G3" s="4"/>
      <x:c r="H3" s="4"/>
      <x:c r="I3" s="2"/>
      <x:c r="J3" s="2" t="str">
        <x:v>確認日</x:v>
      </x:c>
      <x:c r="K3" s="13" t="d">
        <x:v>2026-10-11T00:00:00.000Z</x:v>
      </x:c>
      <x:c r="L3" s="2"/>
    </x:row>
    <x:row r="4" ht="24" customHeight="1">
      <x:c r="A4" s="2" t="str">
        <x:v>営業中の見込み</x:v>
      </x:c>
      <x:c r="B4" s="2"/>
      <x:c r="C4" s="21" t="n">
        <x:f>SUMIFS(H7:H26,F7:F26,"&lt;&gt;受注",F7:F26,"&lt;&gt;失注",A7:A26,"&lt;&gt;")</x:f>
        <x:v>260000</x:v>
      </x:c>
      <x:c r="D4" s="2"/>
      <x:c r="E4" s="2" t="str">
        <x:v>営業中の金額</x:v>
      </x:c>
      <x:c r="F4" s="2"/>
      <x:c r="G4" s="2"/>
      <x:c r="H4" s="21" t="n">
        <x:f>SUMIFS(E7:E26,F7:F26,"&lt;&gt;受注",F7:F26,"&lt;&gt;失注",A7:A26,"&lt;&gt;")</x:f>
        <x:v>550000</x:v>
      </x:c>
      <x:c r="I4" s="2"/>
      <x:c r="J4" s="2" t="str">
        <x:v>入力要確認</x:v>
      </x:c>
      <x:c r="K4" s="2"/>
      <x:c r="L4" s="2" t="n">
        <x:f>COUNTIFS(L7:L26,"商談ID未入力")+COUNTIFS(L7:L26,"商談ID重複")+COUNTIFS(L7:L26,"顧客ID確認")+COUNTIFS(L7:L26,"金額・項目確認")+COUNTIFS(L7:L26,"予定未入力")</x:f>
        <x:v>1</x:v>
      </x:c>
    </x:row>
    <x:row r="5" ht="24" customHeight="1">
      <x:c r="A5" s="4" t="str">
        <x:v>見込みは金額×確度の入力済み分。入力要確認も確認し、受注額と分けて扱います。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8" t="str">
        <x:v>商談ID</x:v>
      </x:c>
      <x:c r="B6" s="8" t="str">
        <x:v>顧客ID</x:v>
      </x:c>
      <x:c r="C6" s="8" t="str">
        <x:v>会社名</x:v>
      </x:c>
      <x:c r="D6" s="8" t="str">
        <x:v>商談名</x:v>
      </x:c>
      <x:c r="E6" s="8" t="str">
        <x:v>金額（税抜）</x:v>
      </x:c>
      <x:c r="F6" s="8" t="str">
        <x:v>ステージ</x:v>
      </x:c>
      <x:c r="G6" s="8" t="str">
        <x:v>確度</x:v>
      </x:c>
      <x:c r="H6" s="8" t="str">
        <x:v>見込み額</x:v>
      </x:c>
      <x:c r="I6" s="8" t="str">
        <x:v>担当</x:v>
      </x:c>
      <x:c r="J6" s="8" t="str">
        <x:v>次の対応</x:v>
      </x:c>
      <x:c r="K6" s="8" t="str">
        <x:v>対応期限</x:v>
      </x:c>
      <x:c r="L6" s="8" t="str">
        <x:v>確認結果</x:v>
      </x:c>
    </x:row>
    <x:row r="7" ht="40" customHeight="1">
      <x:c r="A7" s="10" t="str">
        <x:v>S001</x:v>
      </x:c>
      <x:c r="B7" s="10" t="str">
        <x:v>K001</x:v>
      </x:c>
      <x:c r="C7" s="15" t="str">
        <x:f>IF(B7="","",IF(COUNTIFS('顧客台帳'!$A$6:$A$15,B7)&lt;&gt;1,"顧客ID確認",IF(VLOOKUP(B7,'顧客台帳'!$A$6:$B$15,2,FALSE)="","会社名未入力",VLOOKUP(B7,'顧客台帳'!$A$6:$B$15,2,FALSE))))</x:f>
        <x:v>架空みどり商店</x:v>
      </x:c>
      <x:c r="D7" s="11" t="str">
        <x:v>サイト更新</x:v>
      </x:c>
      <x:c r="E7" s="18" t="n">
        <x:v>300000</x:v>
      </x:c>
      <x:c r="F7" s="17" t="str">
        <x:v>見積提出</x:v>
      </x:c>
      <x:c r="G7" s="19" t="n">
        <x:f>IF(F7="","",IF(COUNTIFS($B$32:$B$38,F7)&lt;&gt;1,"ステージ確認",VLOOKUP(F7,$B$32:$C$38,2,FALSE)))</x:f>
        <x:v>0.6</x:v>
      </x:c>
      <x:c r="H7" s="20" t="n">
        <x:f>IF(A7="","",IF(COUNT(E7,G7)&lt;2,"金額・確度確認",IF(E7&lt;0,"金額確認",E7*G7)))</x:f>
        <x:v>180000</x:v>
      </x:c>
      <x:c r="I7" s="9" t="str">
        <x:v>担当A</x:v>
      </x:c>
      <x:c r="J7" s="11" t="str">
        <x:v>仕様の回答を確認</x:v>
      </x:c>
      <x:c r="K7" s="22" t="d">
        <x:v>2026-10-10T00:00:00.000Z</x:v>
      </x:c>
      <x:c r="L7" s="16" t="str">
        <x:f>IF(COUNTA(A7:B7,D7:F7,I7:K7)=0,"",IF(A7="","商談ID未入力",IF(COUNTIFS($A$7:$A$26,A7)&lt;&gt;1,"商談ID重複",IF(OR(B7="",C7="顧客ID確認",C7="会社名未入力"),"顧客ID確認",IF(OR(D7="",I7="",COUNT(E7,G7)&lt;2,E7&lt;0),"金額・項目確認",IF(OR(F7="受注",F7="失注"),"終了",IF(OR(J7="",COUNT(K7)=0),"予定未入力",IF(K7&lt;$K$3,"期限超過",IF(K7=$K$3,"本日","予定あり")))))))))</x:f>
        <x:v>期限超過</x:v>
      </x:c>
    </x:row>
    <x:row r="8" ht="40" customHeight="1">
      <x:c r="A8" s="10" t="str">
        <x:v>S002</x:v>
      </x:c>
      <x:c r="B8" s="10" t="str">
        <x:v>K001</x:v>
      </x:c>
      <x:c r="C8" s="15" t="str">
        <x:f>IF(B8="","",IF(COUNTIFS('顧客台帳'!$A$6:$A$15,B8)&lt;&gt;1,"顧客ID確認",IF(VLOOKUP(B8,'顧客台帳'!$A$6:$B$15,2,FALSE)="","会社名未入力",VLOOKUP(B8,'顧客台帳'!$A$6:$B$15,2,FALSE))))</x:f>
        <x:v>架空みどり商店</x:v>
      </x:c>
      <x:c r="D8" s="11" t="str">
        <x:v>広告LP制作</x:v>
      </x:c>
      <x:c r="E8" s="18" t="n">
        <x:v>150000</x:v>
      </x:c>
      <x:c r="F8" s="17" t="str">
        <x:v>提案</x:v>
      </x:c>
      <x:c r="G8" s="19" t="n">
        <x:f>IF(F8="","",IF(COUNTIFS($B$32:$B$38,F8)&lt;&gt;1,"ステージ確認",VLOOKUP(F8,$B$32:$C$38,2,FALSE)))</x:f>
        <x:v>0.4</x:v>
      </x:c>
      <x:c r="H8" s="20" t="n">
        <x:f>IF(A8="","",IF(COUNT(E8,G8)&lt;2,"金額・確度確認",IF(E8&lt;0,"金額確認",E8*G8)))</x:f>
        <x:v>60000</x:v>
      </x:c>
      <x:c r="I8" s="9" t="str">
        <x:v>担当A</x:v>
      </x:c>
      <x:c r="J8" s="11" t="str">
        <x:v>見積を提出</x:v>
      </x:c>
      <x:c r="K8" s="22" t="d">
        <x:v>2026-10-13T00:00:00.000Z</x:v>
      </x:c>
      <x:c r="L8" s="16" t="str">
        <x:f>IF(COUNTA(A8:B8,D8:F8,I8:K8)=0,"",IF(A8="","商談ID未入力",IF(COUNTIFS($A$7:$A$26,A8)&lt;&gt;1,"商談ID重複",IF(OR(B8="",C8="顧客ID確認",C8="会社名未入力"),"顧客ID確認",IF(OR(D8="",I8="",COUNT(E8,G8)&lt;2,E8&lt;0),"金額・項目確認",IF(OR(F8="受注",F8="失注"),"終了",IF(OR(J8="",COUNT(K8)=0),"予定未入力",IF(K8&lt;$K$3,"期限超過",IF(K8=$K$3,"本日","予定あり")))))))))</x:f>
        <x:v>予定あり</x:v>
      </x:c>
    </x:row>
    <x:row r="9" ht="40" customHeight="1">
      <x:c r="A9" s="10" t="str">
        <x:v>S003</x:v>
      </x:c>
      <x:c r="B9" s="10" t="str">
        <x:v>K002</x:v>
      </x:c>
      <x:c r="C9" s="15" t="str">
        <x:f>IF(B9="","",IF(COUNTIFS('顧客台帳'!$A$6:$A$15,B9)&lt;&gt;1,"顧客ID確認",IF(VLOOKUP(B9,'顧客台帳'!$A$6:$B$15,2,FALSE)="","会社名未入力",VLOOKUP(B9,'顧客台帳'!$A$6:$B$15,2,FALSE))))</x:f>
        <x:v>架空青空工房</x:v>
      </x:c>
      <x:c r="D9" s="11" t="str">
        <x:v>ロゴ制作</x:v>
      </x:c>
      <x:c r="E9" s="18" t="n">
        <x:v>200000</x:v>
      </x:c>
      <x:c r="F9" s="17" t="str">
        <x:v>受注</x:v>
      </x:c>
      <x:c r="G9" s="19" t="n">
        <x:f>IF(F9="","",IF(COUNTIFS($B$32:$B$38,F9)&lt;&gt;1,"ステージ確認",VLOOKUP(F9,$B$32:$C$38,2,FALSE)))</x:f>
        <x:v>1</x:v>
      </x:c>
      <x:c r="H9" s="20" t="n">
        <x:f>IF(A9="","",IF(COUNT(E9,G9)&lt;2,"金額・確度確認",IF(E9&lt;0,"金額確認",E9*G9)))</x:f>
        <x:v>200000</x:v>
      </x:c>
      <x:c r="I9" s="9" t="str">
        <x:v>担当B</x:v>
      </x:c>
      <x:c r="J9" s="11"/>
      <x:c r="K9" s="22"/>
      <x:c r="L9" s="16" t="str">
        <x:f>IF(COUNTA(A9:B9,D9:F9,I9:K9)=0,"",IF(A9="","商談ID未入力",IF(COUNTIFS($A$7:$A$26,A9)&lt;&gt;1,"商談ID重複",IF(OR(B9="",C9="顧客ID確認",C9="会社名未入力"),"顧客ID確認",IF(OR(D9="",I9="",COUNT(E9,G9)&lt;2,E9&lt;0),"金額・項目確認",IF(OR(F9="受注",F9="失注"),"終了",IF(OR(J9="",COUNT(K9)=0),"予定未入力",IF(K9&lt;$K$3,"期限超過",IF(K9=$K$3,"本日","予定あり")))))))))</x:f>
        <x:v>終了</x:v>
      </x:c>
    </x:row>
    <x:row r="10" ht="40" customHeight="1">
      <x:c r="A10" s="10" t="str">
        <x:v>S004</x:v>
      </x:c>
      <x:c r="B10" s="10" t="str">
        <x:v>K003</x:v>
      </x:c>
      <x:c r="C10" s="15" t="str">
        <x:f>IF(B10="","",IF(COUNTIFS('顧客台帳'!$A$6:$A$15,B10)&lt;&gt;1,"顧客ID確認",IF(VLOOKUP(B10,'顧客台帳'!$A$6:$B$15,2,FALSE)="","会社名未入力",VLOOKUP(B10,'顧客台帳'!$A$6:$B$15,2,FALSE))))</x:f>
        <x:v>架空山田商会</x:v>
      </x:c>
      <x:c r="D10" s="11" t="str">
        <x:v>キャンペーン制作</x:v>
      </x:c>
      <x:c r="E10" s="18" t="n">
        <x:v>120000</x:v>
      </x:c>
      <x:c r="F10" s="17" t="str">
        <x:v>失注</x:v>
      </x:c>
      <x:c r="G10" s="19" t="n">
        <x:f>IF(F10="","",IF(COUNTIFS($B$32:$B$38,F10)&lt;&gt;1,"ステージ確認",VLOOKUP(F10,$B$32:$C$38,2,FALSE)))</x:f>
        <x:v>0</x:v>
      </x:c>
      <x:c r="H10" s="20" t="n">
        <x:f>IF(A10="","",IF(COUNT(E10,G10)&lt;2,"金額・確度確認",IF(E10&lt;0,"金額確認",E10*G10)))</x:f>
        <x:v>0</x:v>
      </x:c>
      <x:c r="I10" s="9" t="str">
        <x:v>担当A</x:v>
      </x:c>
      <x:c r="J10" s="11"/>
      <x:c r="K10" s="22"/>
      <x:c r="L10" s="16" t="str">
        <x:f>IF(COUNTA(A10:B10,D10:F10,I10:K10)=0,"",IF(A10="","商談ID未入力",IF(COUNTIFS($A$7:$A$26,A10)&lt;&gt;1,"商談ID重複",IF(OR(B10="",C10="顧客ID確認",C10="会社名未入力"),"顧客ID確認",IF(OR(D10="",I10="",COUNT(E10,G10)&lt;2,E10&lt;0),"金額・項目確認",IF(OR(F10="受注",F10="失注"),"終了",IF(OR(J10="",COUNT(K10)=0),"予定未入力",IF(K10&lt;$K$3,"期限超過",IF(K10=$K$3,"本日","予定あり")))))))))</x:f>
        <x:v>終了</x:v>
      </x:c>
    </x:row>
    <x:row r="11" ht="40" customHeight="1">
      <x:c r="A11" s="10" t="str">
        <x:v>S005</x:v>
      </x:c>
      <x:c r="B11" s="10" t="str">
        <x:v>K004</x:v>
      </x:c>
      <x:c r="C11" s="15" t="str">
        <x:f>IF(B11="","",IF(COUNTIFS('顧客台帳'!$A$6:$A$15,B11)&lt;&gt;1,"顧客ID確認",IF(VLOOKUP(B11,'顧客台帳'!$A$6:$B$15,2,FALSE)="","会社名未入力",VLOOKUP(B11,'顧客台帳'!$A$6:$B$15,2,FALSE))))</x:f>
        <x:v>架空北山企画</x:v>
      </x:c>
      <x:c r="D11" s="11" t="str">
        <x:v>業務相談</x:v>
      </x:c>
      <x:c r="E11" s="18" t="n">
        <x:v>100000</x:v>
      </x:c>
      <x:c r="F11" s="17" t="str">
        <x:v>ヒアリング</x:v>
      </x:c>
      <x:c r="G11" s="19" t="n">
        <x:f>IF(F11="","",IF(COUNTIFS($B$32:$B$38,F11)&lt;&gt;1,"ステージ確認",VLOOKUP(F11,$B$32:$C$38,2,FALSE)))</x:f>
        <x:v>0.2</x:v>
      </x:c>
      <x:c r="H11" s="20" t="n">
        <x:f>IF(A11="","",IF(COUNT(E11,G11)&lt;2,"金額・確度確認",IF(E11&lt;0,"金額確認",E11*G11)))</x:f>
        <x:v>20000</x:v>
      </x:c>
      <x:c r="I11" s="9" t="str">
        <x:v>担当B</x:v>
      </x:c>
      <x:c r="J11" s="11" t="str">
        <x:v>ヒアリング日を調整</x:v>
      </x:c>
      <x:c r="K11" s="22"/>
      <x:c r="L11" s="16" t="str">
        <x:f>IF(COUNTA(A11:B11,D11:F11,I11:K11)=0,"",IF(A11="","商談ID未入力",IF(COUNTIFS($A$7:$A$26,A11)&lt;&gt;1,"商談ID重複",IF(OR(B11="",C11="顧客ID確認",C11="会社名未入力"),"顧客ID確認",IF(OR(D11="",I11="",COUNT(E11,G11)&lt;2,E11&lt;0),"金額・項目確認",IF(OR(F11="受注",F11="失注"),"終了",IF(OR(J11="",COUNT(K11)=0),"予定未入力",IF(K11&lt;$K$3,"期限超過",IF(K11=$K$3,"本日","予定あり")))))))))</x:f>
        <x:v>予定未入力</x:v>
      </x:c>
    </x:row>
    <x:row r="12" ht="40" customHeight="1">
      <x:c r="A12" s="10"/>
      <x:c r="B12" s="10"/>
      <x:c r="C12" s="15" t="str">
        <x:f>IF(B12="","",IF(COUNTIFS('顧客台帳'!$A$6:$A$15,B12)&lt;&gt;1,"顧客ID確認",IF(VLOOKUP(B12,'顧客台帳'!$A$6:$B$15,2,FALSE)="","会社名未入力",VLOOKUP(B12,'顧客台帳'!$A$6:$B$15,2,FALSE))))</x:f>
      </x:c>
      <x:c r="D12" s="11"/>
      <x:c r="E12" s="18"/>
      <x:c r="F12" s="17"/>
      <x:c r="G12" s="19" t="str">
        <x:f>IF(F12="","",IF(COUNTIFS($B$32:$B$38,F12)&lt;&gt;1,"ステージ確認",VLOOKUP(F12,$B$32:$C$38,2,FALSE)))</x:f>
      </x:c>
      <x:c r="H12" s="20" t="str">
        <x:f>IF(A12="","",IF(COUNT(E12,G12)&lt;2,"金額・確度確認",IF(E12&lt;0,"金額確認",E12*G12)))</x:f>
      </x:c>
      <x:c r="I12" s="9"/>
      <x:c r="J12" s="11"/>
      <x:c r="K12" s="22"/>
      <x:c r="L12" s="16" t="str">
        <x:f>IF(COUNTA(A12:B12,D12:F12,I12:K12)=0,"",IF(A12="","商談ID未入力",IF(COUNTIFS($A$7:$A$26,A12)&lt;&gt;1,"商談ID重複",IF(OR(B12="",C12="顧客ID確認",C12="会社名未入力"),"顧客ID確認",IF(OR(D12="",I12="",COUNT(E12,G12)&lt;2,E12&lt;0),"金額・項目確認",IF(OR(F12="受注",F12="失注"),"終了",IF(OR(J12="",COUNT(K12)=0),"予定未入力",IF(K12&lt;$K$3,"期限超過",IF(K12=$K$3,"本日","予定あり")))))))))</x:f>
      </x:c>
    </x:row>
    <x:row r="13" ht="40" customHeight="1">
      <x:c r="A13" s="10"/>
      <x:c r="B13" s="10"/>
      <x:c r="C13" s="15" t="str">
        <x:f>IF(B13="","",IF(COUNTIFS('顧客台帳'!$A$6:$A$15,B13)&lt;&gt;1,"顧客ID確認",IF(VLOOKUP(B13,'顧客台帳'!$A$6:$B$15,2,FALSE)="","会社名未入力",VLOOKUP(B13,'顧客台帳'!$A$6:$B$15,2,FALSE))))</x:f>
      </x:c>
      <x:c r="D13" s="11"/>
      <x:c r="E13" s="18"/>
      <x:c r="F13" s="17"/>
      <x:c r="G13" s="19" t="str">
        <x:f>IF(F13="","",IF(COUNTIFS($B$32:$B$38,F13)&lt;&gt;1,"ステージ確認",VLOOKUP(F13,$B$32:$C$38,2,FALSE)))</x:f>
      </x:c>
      <x:c r="H13" s="20" t="str">
        <x:f>IF(A13="","",IF(COUNT(E13,G13)&lt;2,"金額・確度確認",IF(E13&lt;0,"金額確認",E13*G13)))</x:f>
      </x:c>
      <x:c r="I13" s="9"/>
      <x:c r="J13" s="11"/>
      <x:c r="K13" s="22"/>
      <x:c r="L13" s="16" t="str">
        <x:f>IF(COUNTA(A13:B13,D13:F13,I13:K13)=0,"",IF(A13="","商談ID未入力",IF(COUNTIFS($A$7:$A$26,A13)&lt;&gt;1,"商談ID重複",IF(OR(B13="",C13="顧客ID確認",C13="会社名未入力"),"顧客ID確認",IF(OR(D13="",I13="",COUNT(E13,G13)&lt;2,E13&lt;0),"金額・項目確認",IF(OR(F13="受注",F13="失注"),"終了",IF(OR(J13="",COUNT(K13)=0),"予定未入力",IF(K13&lt;$K$3,"期限超過",IF(K13=$K$3,"本日","予定あり")))))))))</x:f>
      </x:c>
    </x:row>
    <x:row r="14" ht="40" customHeight="1">
      <x:c r="A14" s="10"/>
      <x:c r="B14" s="10"/>
      <x:c r="C14" s="15" t="str">
        <x:f>IF(B14="","",IF(COUNTIFS('顧客台帳'!$A$6:$A$15,B14)&lt;&gt;1,"顧客ID確認",IF(VLOOKUP(B14,'顧客台帳'!$A$6:$B$15,2,FALSE)="","会社名未入力",VLOOKUP(B14,'顧客台帳'!$A$6:$B$15,2,FALSE))))</x:f>
      </x:c>
      <x:c r="D14" s="11"/>
      <x:c r="E14" s="18"/>
      <x:c r="F14" s="17"/>
      <x:c r="G14" s="19" t="str">
        <x:f>IF(F14="","",IF(COUNTIFS($B$32:$B$38,F14)&lt;&gt;1,"ステージ確認",VLOOKUP(F14,$B$32:$C$38,2,FALSE)))</x:f>
      </x:c>
      <x:c r="H14" s="20" t="str">
        <x:f>IF(A14="","",IF(COUNT(E14,G14)&lt;2,"金額・確度確認",IF(E14&lt;0,"金額確認",E14*G14)))</x:f>
      </x:c>
      <x:c r="I14" s="9"/>
      <x:c r="J14" s="11"/>
      <x:c r="K14" s="22"/>
      <x:c r="L14" s="16" t="str">
        <x:f>IF(COUNTA(A14:B14,D14:F14,I14:K14)=0,"",IF(A14="","商談ID未入力",IF(COUNTIFS($A$7:$A$26,A14)&lt;&gt;1,"商談ID重複",IF(OR(B14="",C14="顧客ID確認",C14="会社名未入力"),"顧客ID確認",IF(OR(D14="",I14="",COUNT(E14,G14)&lt;2,E14&lt;0),"金額・項目確認",IF(OR(F14="受注",F14="失注"),"終了",IF(OR(J14="",COUNT(K14)=0),"予定未入力",IF(K14&lt;$K$3,"期限超過",IF(K14=$K$3,"本日","予定あり")))))))))</x:f>
      </x:c>
    </x:row>
    <x:row r="15" ht="40" customHeight="1">
      <x:c r="A15" s="10"/>
      <x:c r="B15" s="10"/>
      <x:c r="C15" s="15" t="str">
        <x:f>IF(B15="","",IF(COUNTIFS('顧客台帳'!$A$6:$A$15,B15)&lt;&gt;1,"顧客ID確認",IF(VLOOKUP(B15,'顧客台帳'!$A$6:$B$15,2,FALSE)="","会社名未入力",VLOOKUP(B15,'顧客台帳'!$A$6:$B$15,2,FALSE))))</x:f>
      </x:c>
      <x:c r="D15" s="11"/>
      <x:c r="E15" s="18"/>
      <x:c r="F15" s="17"/>
      <x:c r="G15" s="19" t="str">
        <x:f>IF(F15="","",IF(COUNTIFS($B$32:$B$38,F15)&lt;&gt;1,"ステージ確認",VLOOKUP(F15,$B$32:$C$38,2,FALSE)))</x:f>
      </x:c>
      <x:c r="H15" s="20" t="str">
        <x:f>IF(A15="","",IF(COUNT(E15,G15)&lt;2,"金額・確度確認",IF(E15&lt;0,"金額確認",E15*G15)))</x:f>
      </x:c>
      <x:c r="I15" s="9"/>
      <x:c r="J15" s="11"/>
      <x:c r="K15" s="22"/>
      <x:c r="L15" s="16" t="str">
        <x:f>IF(COUNTA(A15:B15,D15:F15,I15:K15)=0,"",IF(A15="","商談ID未入力",IF(COUNTIFS($A$7:$A$26,A15)&lt;&gt;1,"商談ID重複",IF(OR(B15="",C15="顧客ID確認",C15="会社名未入力"),"顧客ID確認",IF(OR(D15="",I15="",COUNT(E15,G15)&lt;2,E15&lt;0),"金額・項目確認",IF(OR(F15="受注",F15="失注"),"終了",IF(OR(J15="",COUNT(K15)=0),"予定未入力",IF(K15&lt;$K$3,"期限超過",IF(K15=$K$3,"本日","予定あり")))))))))</x:f>
      </x:c>
    </x:row>
    <x:row r="16" ht="40" customHeight="1">
      <x:c r="A16" s="10"/>
      <x:c r="B16" s="10"/>
      <x:c r="C16" s="15" t="str">
        <x:f>IF(B16="","",IF(COUNTIFS('顧客台帳'!$A$6:$A$15,B16)&lt;&gt;1,"顧客ID確認",IF(VLOOKUP(B16,'顧客台帳'!$A$6:$B$15,2,FALSE)="","会社名未入力",VLOOKUP(B16,'顧客台帳'!$A$6:$B$15,2,FALSE))))</x:f>
      </x:c>
      <x:c r="D16" s="11"/>
      <x:c r="E16" s="18"/>
      <x:c r="F16" s="17"/>
      <x:c r="G16" s="19" t="str">
        <x:f>IF(F16="","",IF(COUNTIFS($B$32:$B$38,F16)&lt;&gt;1,"ステージ確認",VLOOKUP(F16,$B$32:$C$38,2,FALSE)))</x:f>
      </x:c>
      <x:c r="H16" s="20" t="str">
        <x:f>IF(A16="","",IF(COUNT(E16,G16)&lt;2,"金額・確度確認",IF(E16&lt;0,"金額確認",E16*G16)))</x:f>
      </x:c>
      <x:c r="I16" s="9"/>
      <x:c r="J16" s="11"/>
      <x:c r="K16" s="22"/>
      <x:c r="L16" s="16" t="str">
        <x:f>IF(COUNTA(A16:B16,D16:F16,I16:K16)=0,"",IF(A16="","商談ID未入力",IF(COUNTIFS($A$7:$A$26,A16)&lt;&gt;1,"商談ID重複",IF(OR(B16="",C16="顧客ID確認",C16="会社名未入力"),"顧客ID確認",IF(OR(D16="",I16="",COUNT(E16,G16)&lt;2,E16&lt;0),"金額・項目確認",IF(OR(F16="受注",F16="失注"),"終了",IF(OR(J16="",COUNT(K16)=0),"予定未入力",IF(K16&lt;$K$3,"期限超過",IF(K16=$K$3,"本日","予定あり")))))))))</x:f>
      </x:c>
    </x:row>
    <x:row r="17" ht="40" customHeight="1">
      <x:c r="A17" s="10"/>
      <x:c r="B17" s="10"/>
      <x:c r="C17" s="15" t="str">
        <x:f>IF(B17="","",IF(COUNTIFS('顧客台帳'!$A$6:$A$15,B17)&lt;&gt;1,"顧客ID確認",IF(VLOOKUP(B17,'顧客台帳'!$A$6:$B$15,2,FALSE)="","会社名未入力",VLOOKUP(B17,'顧客台帳'!$A$6:$B$15,2,FALSE))))</x:f>
      </x:c>
      <x:c r="D17" s="11"/>
      <x:c r="E17" s="18"/>
      <x:c r="F17" s="17"/>
      <x:c r="G17" s="19" t="str">
        <x:f>IF(F17="","",IF(COUNTIFS($B$32:$B$38,F17)&lt;&gt;1,"ステージ確認",VLOOKUP(F17,$B$32:$C$38,2,FALSE)))</x:f>
      </x:c>
      <x:c r="H17" s="20" t="str">
        <x:f>IF(A17="","",IF(COUNT(E17,G17)&lt;2,"金額・確度確認",IF(E17&lt;0,"金額確認",E17*G17)))</x:f>
      </x:c>
      <x:c r="I17" s="9"/>
      <x:c r="J17" s="11"/>
      <x:c r="K17" s="22"/>
      <x:c r="L17" s="16" t="str">
        <x:f>IF(COUNTA(A17:B17,D17:F17,I17:K17)=0,"",IF(A17="","商談ID未入力",IF(COUNTIFS($A$7:$A$26,A17)&lt;&gt;1,"商談ID重複",IF(OR(B17="",C17="顧客ID確認",C17="会社名未入力"),"顧客ID確認",IF(OR(D17="",I17="",COUNT(E17,G17)&lt;2,E17&lt;0),"金額・項目確認",IF(OR(F17="受注",F17="失注"),"終了",IF(OR(J17="",COUNT(K17)=0),"予定未入力",IF(K17&lt;$K$3,"期限超過",IF(K17=$K$3,"本日","予定あり")))))))))</x:f>
      </x:c>
    </x:row>
    <x:row r="18" ht="40" customHeight="1">
      <x:c r="A18" s="10"/>
      <x:c r="B18" s="10"/>
      <x:c r="C18" s="15" t="str">
        <x:f>IF(B18="","",IF(COUNTIFS('顧客台帳'!$A$6:$A$15,B18)&lt;&gt;1,"顧客ID確認",IF(VLOOKUP(B18,'顧客台帳'!$A$6:$B$15,2,FALSE)="","会社名未入力",VLOOKUP(B18,'顧客台帳'!$A$6:$B$15,2,FALSE))))</x:f>
      </x:c>
      <x:c r="D18" s="11"/>
      <x:c r="E18" s="18"/>
      <x:c r="F18" s="17"/>
      <x:c r="G18" s="19" t="str">
        <x:f>IF(F18="","",IF(COUNTIFS($B$32:$B$38,F18)&lt;&gt;1,"ステージ確認",VLOOKUP(F18,$B$32:$C$38,2,FALSE)))</x:f>
      </x:c>
      <x:c r="H18" s="20" t="str">
        <x:f>IF(A18="","",IF(COUNT(E18,G18)&lt;2,"金額・確度確認",IF(E18&lt;0,"金額確認",E18*G18)))</x:f>
      </x:c>
      <x:c r="I18" s="9"/>
      <x:c r="J18" s="11"/>
      <x:c r="K18" s="22"/>
      <x:c r="L18" s="16" t="str">
        <x:f>IF(COUNTA(A18:B18,D18:F18,I18:K18)=0,"",IF(A18="","商談ID未入力",IF(COUNTIFS($A$7:$A$26,A18)&lt;&gt;1,"商談ID重複",IF(OR(B18="",C18="顧客ID確認",C18="会社名未入力"),"顧客ID確認",IF(OR(D18="",I18="",COUNT(E18,G18)&lt;2,E18&lt;0),"金額・項目確認",IF(OR(F18="受注",F18="失注"),"終了",IF(OR(J18="",COUNT(K18)=0),"予定未入力",IF(K18&lt;$K$3,"期限超過",IF(K18=$K$3,"本日","予定あり")))))))))</x:f>
      </x:c>
    </x:row>
    <x:row r="19" ht="40" customHeight="1">
      <x:c r="A19" s="10"/>
      <x:c r="B19" s="10"/>
      <x:c r="C19" s="15" t="str">
        <x:f>IF(B19="","",IF(COUNTIFS('顧客台帳'!$A$6:$A$15,B19)&lt;&gt;1,"顧客ID確認",IF(VLOOKUP(B19,'顧客台帳'!$A$6:$B$15,2,FALSE)="","会社名未入力",VLOOKUP(B19,'顧客台帳'!$A$6:$B$15,2,FALSE))))</x:f>
      </x:c>
      <x:c r="D19" s="11"/>
      <x:c r="E19" s="18"/>
      <x:c r="F19" s="17"/>
      <x:c r="G19" s="19" t="str">
        <x:f>IF(F19="","",IF(COUNTIFS($B$32:$B$38,F19)&lt;&gt;1,"ステージ確認",VLOOKUP(F19,$B$32:$C$38,2,FALSE)))</x:f>
      </x:c>
      <x:c r="H19" s="20" t="str">
        <x:f>IF(A19="","",IF(COUNT(E19,G19)&lt;2,"金額・確度確認",IF(E19&lt;0,"金額確認",E19*G19)))</x:f>
      </x:c>
      <x:c r="I19" s="9"/>
      <x:c r="J19" s="11"/>
      <x:c r="K19" s="22"/>
      <x:c r="L19" s="16" t="str">
        <x:f>IF(COUNTA(A19:B19,D19:F19,I19:K19)=0,"",IF(A19="","商談ID未入力",IF(COUNTIFS($A$7:$A$26,A19)&lt;&gt;1,"商談ID重複",IF(OR(B19="",C19="顧客ID確認",C19="会社名未入力"),"顧客ID確認",IF(OR(D19="",I19="",COUNT(E19,G19)&lt;2,E19&lt;0),"金額・項目確認",IF(OR(F19="受注",F19="失注"),"終了",IF(OR(J19="",COUNT(K19)=0),"予定未入力",IF(K19&lt;$K$3,"期限超過",IF(K19=$K$3,"本日","予定あり")))))))))</x:f>
      </x:c>
    </x:row>
    <x:row r="20" ht="40" customHeight="1">
      <x:c r="A20" s="10"/>
      <x:c r="B20" s="10"/>
      <x:c r="C20" s="15" t="str">
        <x:f>IF(B20="","",IF(COUNTIFS('顧客台帳'!$A$6:$A$15,B20)&lt;&gt;1,"顧客ID確認",IF(VLOOKUP(B20,'顧客台帳'!$A$6:$B$15,2,FALSE)="","会社名未入力",VLOOKUP(B20,'顧客台帳'!$A$6:$B$15,2,FALSE))))</x:f>
      </x:c>
      <x:c r="D20" s="11"/>
      <x:c r="E20" s="18"/>
      <x:c r="F20" s="17"/>
      <x:c r="G20" s="19" t="str">
        <x:f>IF(F20="","",IF(COUNTIFS($B$32:$B$38,F20)&lt;&gt;1,"ステージ確認",VLOOKUP(F20,$B$32:$C$38,2,FALSE)))</x:f>
      </x:c>
      <x:c r="H20" s="20" t="str">
        <x:f>IF(A20="","",IF(COUNT(E20,G20)&lt;2,"金額・確度確認",IF(E20&lt;0,"金額確認",E20*G20)))</x:f>
      </x:c>
      <x:c r="I20" s="9"/>
      <x:c r="J20" s="11"/>
      <x:c r="K20" s="22"/>
      <x:c r="L20" s="16" t="str">
        <x:f>IF(COUNTA(A20:B20,D20:F20,I20:K20)=0,"",IF(A20="","商談ID未入力",IF(COUNTIFS($A$7:$A$26,A20)&lt;&gt;1,"商談ID重複",IF(OR(B20="",C20="顧客ID確認",C20="会社名未入力"),"顧客ID確認",IF(OR(D20="",I20="",COUNT(E20,G20)&lt;2,E20&lt;0),"金額・項目確認",IF(OR(F20="受注",F20="失注"),"終了",IF(OR(J20="",COUNT(K20)=0),"予定未入力",IF(K20&lt;$K$3,"期限超過",IF(K20=$K$3,"本日","予定あり")))))))))</x:f>
      </x:c>
    </x:row>
    <x:row r="21" ht="40" customHeight="1">
      <x:c r="A21" s="10"/>
      <x:c r="B21" s="10"/>
      <x:c r="C21" s="15" t="str">
        <x:f>IF(B21="","",IF(COUNTIFS('顧客台帳'!$A$6:$A$15,B21)&lt;&gt;1,"顧客ID確認",IF(VLOOKUP(B21,'顧客台帳'!$A$6:$B$15,2,FALSE)="","会社名未入力",VLOOKUP(B21,'顧客台帳'!$A$6:$B$15,2,FALSE))))</x:f>
      </x:c>
      <x:c r="D21" s="11"/>
      <x:c r="E21" s="18"/>
      <x:c r="F21" s="17"/>
      <x:c r="G21" s="19" t="str">
        <x:f>IF(F21="","",IF(COUNTIFS($B$32:$B$38,F21)&lt;&gt;1,"ステージ確認",VLOOKUP(F21,$B$32:$C$38,2,FALSE)))</x:f>
      </x:c>
      <x:c r="H21" s="20" t="str">
        <x:f>IF(A21="","",IF(COUNT(E21,G21)&lt;2,"金額・確度確認",IF(E21&lt;0,"金額確認",E21*G21)))</x:f>
      </x:c>
      <x:c r="I21" s="9"/>
      <x:c r="J21" s="11"/>
      <x:c r="K21" s="22"/>
      <x:c r="L21" s="16" t="str">
        <x:f>IF(COUNTA(A21:B21,D21:F21,I21:K21)=0,"",IF(A21="","商談ID未入力",IF(COUNTIFS($A$7:$A$26,A21)&lt;&gt;1,"商談ID重複",IF(OR(B21="",C21="顧客ID確認",C21="会社名未入力"),"顧客ID確認",IF(OR(D21="",I21="",COUNT(E21,G21)&lt;2,E21&lt;0),"金額・項目確認",IF(OR(F21="受注",F21="失注"),"終了",IF(OR(J21="",COUNT(K21)=0),"予定未入力",IF(K21&lt;$K$3,"期限超過",IF(K21=$K$3,"本日","予定あり")))))))))</x:f>
      </x:c>
    </x:row>
    <x:row r="22" ht="40" customHeight="1">
      <x:c r="A22" s="10"/>
      <x:c r="B22" s="10"/>
      <x:c r="C22" s="15" t="str">
        <x:f>IF(B22="","",IF(COUNTIFS('顧客台帳'!$A$6:$A$15,B22)&lt;&gt;1,"顧客ID確認",IF(VLOOKUP(B22,'顧客台帳'!$A$6:$B$15,2,FALSE)="","会社名未入力",VLOOKUP(B22,'顧客台帳'!$A$6:$B$15,2,FALSE))))</x:f>
      </x:c>
      <x:c r="D22" s="11"/>
      <x:c r="E22" s="18"/>
      <x:c r="F22" s="17"/>
      <x:c r="G22" s="19" t="str">
        <x:f>IF(F22="","",IF(COUNTIFS($B$32:$B$38,F22)&lt;&gt;1,"ステージ確認",VLOOKUP(F22,$B$32:$C$38,2,FALSE)))</x:f>
      </x:c>
      <x:c r="H22" s="20" t="str">
        <x:f>IF(A22="","",IF(COUNT(E22,G22)&lt;2,"金額・確度確認",IF(E22&lt;0,"金額確認",E22*G22)))</x:f>
      </x:c>
      <x:c r="I22" s="9"/>
      <x:c r="J22" s="11"/>
      <x:c r="K22" s="22"/>
      <x:c r="L22" s="16" t="str">
        <x:f>IF(COUNTA(A22:B22,D22:F22,I22:K22)=0,"",IF(A22="","商談ID未入力",IF(COUNTIFS($A$7:$A$26,A22)&lt;&gt;1,"商談ID重複",IF(OR(B22="",C22="顧客ID確認",C22="会社名未入力"),"顧客ID確認",IF(OR(D22="",I22="",COUNT(E22,G22)&lt;2,E22&lt;0),"金額・項目確認",IF(OR(F22="受注",F22="失注"),"終了",IF(OR(J22="",COUNT(K22)=0),"予定未入力",IF(K22&lt;$K$3,"期限超過",IF(K22=$K$3,"本日","予定あり")))))))))</x:f>
      </x:c>
    </x:row>
    <x:row r="23" ht="40" customHeight="1">
      <x:c r="A23" s="10"/>
      <x:c r="B23" s="10"/>
      <x:c r="C23" s="15" t="str">
        <x:f>IF(B23="","",IF(COUNTIFS('顧客台帳'!$A$6:$A$15,B23)&lt;&gt;1,"顧客ID確認",IF(VLOOKUP(B23,'顧客台帳'!$A$6:$B$15,2,FALSE)="","会社名未入力",VLOOKUP(B23,'顧客台帳'!$A$6:$B$15,2,FALSE))))</x:f>
      </x:c>
      <x:c r="D23" s="11"/>
      <x:c r="E23" s="18"/>
      <x:c r="F23" s="17"/>
      <x:c r="G23" s="19" t="str">
        <x:f>IF(F23="","",IF(COUNTIFS($B$32:$B$38,F23)&lt;&gt;1,"ステージ確認",VLOOKUP(F23,$B$32:$C$38,2,FALSE)))</x:f>
      </x:c>
      <x:c r="H23" s="20" t="str">
        <x:f>IF(A23="","",IF(COUNT(E23,G23)&lt;2,"金額・確度確認",IF(E23&lt;0,"金額確認",E23*G23)))</x:f>
      </x:c>
      <x:c r="I23" s="9"/>
      <x:c r="J23" s="11"/>
      <x:c r="K23" s="22"/>
      <x:c r="L23" s="16" t="str">
        <x:f>IF(COUNTA(A23:B23,D23:F23,I23:K23)=0,"",IF(A23="","商談ID未入力",IF(COUNTIFS($A$7:$A$26,A23)&lt;&gt;1,"商談ID重複",IF(OR(B23="",C23="顧客ID確認",C23="会社名未入力"),"顧客ID確認",IF(OR(D23="",I23="",COUNT(E23,G23)&lt;2,E23&lt;0),"金額・項目確認",IF(OR(F23="受注",F23="失注"),"終了",IF(OR(J23="",COUNT(K23)=0),"予定未入力",IF(K23&lt;$K$3,"期限超過",IF(K23=$K$3,"本日","予定あり")))))))))</x:f>
      </x:c>
    </x:row>
    <x:row r="24" ht="40" customHeight="1">
      <x:c r="A24" s="10"/>
      <x:c r="B24" s="10"/>
      <x:c r="C24" s="15" t="str">
        <x:f>IF(B24="","",IF(COUNTIFS('顧客台帳'!$A$6:$A$15,B24)&lt;&gt;1,"顧客ID確認",IF(VLOOKUP(B24,'顧客台帳'!$A$6:$B$15,2,FALSE)="","会社名未入力",VLOOKUP(B24,'顧客台帳'!$A$6:$B$15,2,FALSE))))</x:f>
      </x:c>
      <x:c r="D24" s="11"/>
      <x:c r="E24" s="18"/>
      <x:c r="F24" s="17"/>
      <x:c r="G24" s="19" t="str">
        <x:f>IF(F24="","",IF(COUNTIFS($B$32:$B$38,F24)&lt;&gt;1,"ステージ確認",VLOOKUP(F24,$B$32:$C$38,2,FALSE)))</x:f>
      </x:c>
      <x:c r="H24" s="20" t="str">
        <x:f>IF(A24="","",IF(COUNT(E24,G24)&lt;2,"金額・確度確認",IF(E24&lt;0,"金額確認",E24*G24)))</x:f>
      </x:c>
      <x:c r="I24" s="9"/>
      <x:c r="J24" s="11"/>
      <x:c r="K24" s="22"/>
      <x:c r="L24" s="16" t="str">
        <x:f>IF(COUNTA(A24:B24,D24:F24,I24:K24)=0,"",IF(A24="","商談ID未入力",IF(COUNTIFS($A$7:$A$26,A24)&lt;&gt;1,"商談ID重複",IF(OR(B24="",C24="顧客ID確認",C24="会社名未入力"),"顧客ID確認",IF(OR(D24="",I24="",COUNT(E24,G24)&lt;2,E24&lt;0),"金額・項目確認",IF(OR(F24="受注",F24="失注"),"終了",IF(OR(J24="",COUNT(K24)=0),"予定未入力",IF(K24&lt;$K$3,"期限超過",IF(K24=$K$3,"本日","予定あり")))))))))</x:f>
      </x:c>
    </x:row>
    <x:row r="25" ht="40" customHeight="1">
      <x:c r="A25" s="10"/>
      <x:c r="B25" s="10"/>
      <x:c r="C25" s="15" t="str">
        <x:f>IF(B25="","",IF(COUNTIFS('顧客台帳'!$A$6:$A$15,B25)&lt;&gt;1,"顧客ID確認",IF(VLOOKUP(B25,'顧客台帳'!$A$6:$B$15,2,FALSE)="","会社名未入力",VLOOKUP(B25,'顧客台帳'!$A$6:$B$15,2,FALSE))))</x:f>
      </x:c>
      <x:c r="D25" s="11"/>
      <x:c r="E25" s="18"/>
      <x:c r="F25" s="17"/>
      <x:c r="G25" s="19" t="str">
        <x:f>IF(F25="","",IF(COUNTIFS($B$32:$B$38,F25)&lt;&gt;1,"ステージ確認",VLOOKUP(F25,$B$32:$C$38,2,FALSE)))</x:f>
      </x:c>
      <x:c r="H25" s="20" t="str">
        <x:f>IF(A25="","",IF(COUNT(E25,G25)&lt;2,"金額・確度確認",IF(E25&lt;0,"金額確認",E25*G25)))</x:f>
      </x:c>
      <x:c r="I25" s="9"/>
      <x:c r="J25" s="11"/>
      <x:c r="K25" s="22"/>
      <x:c r="L25" s="16" t="str">
        <x:f>IF(COUNTA(A25:B25,D25:F25,I25:K25)=0,"",IF(A25="","商談ID未入力",IF(COUNTIFS($A$7:$A$26,A25)&lt;&gt;1,"商談ID重複",IF(OR(B25="",C25="顧客ID確認",C25="会社名未入力"),"顧客ID確認",IF(OR(D25="",I25="",COUNT(E25,G25)&lt;2,E25&lt;0),"金額・項目確認",IF(OR(F25="受注",F25="失注"),"終了",IF(OR(J25="",COUNT(K25)=0),"予定未入力",IF(K25&lt;$K$3,"期限超過",IF(K25=$K$3,"本日","予定あり")))))))))</x:f>
      </x:c>
    </x:row>
    <x:row r="26" ht="40" customHeight="1">
      <x:c r="A26" s="10"/>
      <x:c r="B26" s="10"/>
      <x:c r="C26" s="15" t="str">
        <x:f>IF(B26="","",IF(COUNTIFS('顧客台帳'!$A$6:$A$15,B26)&lt;&gt;1,"顧客ID確認",IF(VLOOKUP(B26,'顧客台帳'!$A$6:$B$15,2,FALSE)="","会社名未入力",VLOOKUP(B26,'顧客台帳'!$A$6:$B$15,2,FALSE))))</x:f>
      </x:c>
      <x:c r="D26" s="11"/>
      <x:c r="E26" s="18"/>
      <x:c r="F26" s="17"/>
      <x:c r="G26" s="19" t="str">
        <x:f>IF(F26="","",IF(COUNTIFS($B$32:$B$38,F26)&lt;&gt;1,"ステージ確認",VLOOKUP(F26,$B$32:$C$38,2,FALSE)))</x:f>
      </x:c>
      <x:c r="H26" s="20" t="str">
        <x:f>IF(A26="","",IF(COUNT(E26,G26)&lt;2,"金額・確度確認",IF(E26&lt;0,"金額確認",E26*G26)))</x:f>
      </x:c>
      <x:c r="I26" s="9"/>
      <x:c r="J26" s="11"/>
      <x:c r="K26" s="22"/>
      <x:c r="L26" s="16" t="str">
        <x:f>IF(COUNTA(A26:B26,D26:F26,I26:K26)=0,"",IF(A26="","商談ID未入力",IF(COUNTIFS($A$7:$A$26,A26)&lt;&gt;1,"商談ID重複",IF(OR(B26="",C26="顧客ID確認",C26="会社名未入力"),"顧客ID確認",IF(OR(D26="",I26="",COUNT(E26,G26)&lt;2,E26&lt;0),"金額・項目確認",IF(OR(F26="受注",F26="失注"),"終了",IF(OR(J26="",COUNT(K26)=0),"予定未入力",IF(K26&lt;$K$3,"期限超過",IF(K26=$K$3,"本日","予定あり")))))))))</x:f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2" t="str">
        <x:v>ステージ別の設定と集計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4" t="str">
        <x:v>確度は仮の例。受注100%・失注0%。途中段階は自社の実績に合わせて見直してください。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34" customHeight="1">
      <x:c r="A31" s="2"/>
      <x:c r="B31" s="8" t="str">
        <x:v>ステージ</x:v>
      </x:c>
      <x:c r="C31" s="8" t="str">
        <x:v>確度</x:v>
      </x:c>
      <x:c r="D31" s="8" t="str">
        <x:v>判断の目安</x:v>
      </x:c>
      <x:c r="E31" s="8" t="str">
        <x:v>件数</x:v>
      </x:c>
      <x:c r="F31" s="8" t="str">
        <x:v>金額（税抜）</x:v>
      </x:c>
      <x:c r="G31" s="8" t="str">
        <x:v>見込み額</x:v>
      </x:c>
      <x:c r="H31" s="2"/>
      <x:c r="I31" s="2"/>
      <x:c r="J31" s="2"/>
      <x:c r="K31" s="2"/>
      <x:c r="L31" s="2"/>
    </x:row>
    <x:row r="32" ht="40" customHeight="1">
      <x:c r="A32" s="2"/>
      <x:c r="B32" s="9" t="str">
        <x:v>リード</x:v>
      </x:c>
      <x:c r="C32" s="24" t="n">
        <x:v>0.1</x:v>
      </x:c>
      <x:c r="D32" s="11" t="str">
        <x:v>問い合わせを受けた</x:v>
      </x:c>
      <x:c r="E32" s="2" t="n">
        <x:f>COUNTIFS($F$7:$F$26,B32,$A$7:$A$26,"&lt;&gt;")</x:f>
        <x:v>0</x:v>
      </x:c>
      <x:c r="F32" s="21" t="n">
        <x:f>SUMIFS($E$7:$E$26,$F$7:$F$26,B32,$A$7:$A$26,"&lt;&gt;")</x:f>
        <x:v>0</x:v>
      </x:c>
      <x:c r="G32" s="21" t="n">
        <x:f>SUMIFS($H$7:$H$26,$F$7:$F$26,B32,$A$7:$A$26,"&lt;&gt;")</x:f>
        <x:v>0</x:v>
      </x:c>
      <x:c r="H32" s="2"/>
      <x:c r="I32" s="2"/>
      <x:c r="J32" s="2"/>
      <x:c r="K32" s="2"/>
      <x:c r="L32" s="2"/>
    </x:row>
    <x:row r="33" ht="40" customHeight="1">
      <x:c r="A33" s="2"/>
      <x:c r="B33" s="9" t="str">
        <x:v>ヒアリング</x:v>
      </x:c>
      <x:c r="C33" s="24" t="n">
        <x:v>0.2</x:v>
      </x:c>
      <x:c r="D33" s="11" t="str">
        <x:v>要望を確認中</x:v>
      </x:c>
      <x:c r="E33" s="2" t="n">
        <x:f>COUNTIFS($F$7:$F$26,B33,$A$7:$A$26,"&lt;&gt;")</x:f>
        <x:v>1</x:v>
      </x:c>
      <x:c r="F33" s="21" t="n">
        <x:f>SUMIFS($E$7:$E$26,$F$7:$F$26,B33,$A$7:$A$26,"&lt;&gt;")</x:f>
        <x:v>100000</x:v>
      </x:c>
      <x:c r="G33" s="21" t="n">
        <x:f>SUMIFS($H$7:$H$26,$F$7:$F$26,B33,$A$7:$A$26,"&lt;&gt;")</x:f>
        <x:v>20000</x:v>
      </x:c>
      <x:c r="H33" s="2"/>
      <x:c r="I33" s="2"/>
      <x:c r="J33" s="2"/>
      <x:c r="K33" s="2"/>
      <x:c r="L33" s="2"/>
    </x:row>
    <x:row r="34" ht="40" customHeight="1">
      <x:c r="A34" s="2"/>
      <x:c r="B34" s="9" t="str">
        <x:v>提案</x:v>
      </x:c>
      <x:c r="C34" s="24" t="n">
        <x:v>0.4</x:v>
      </x:c>
      <x:c r="D34" s="11" t="str">
        <x:v>提案を提出済み</x:v>
      </x:c>
      <x:c r="E34" s="2" t="n">
        <x:f>COUNTIFS($F$7:$F$26,B34,$A$7:$A$26,"&lt;&gt;")</x:f>
        <x:v>1</x:v>
      </x:c>
      <x:c r="F34" s="21" t="n">
        <x:f>SUMIFS($E$7:$E$26,$F$7:$F$26,B34,$A$7:$A$26,"&lt;&gt;")</x:f>
        <x:v>150000</x:v>
      </x:c>
      <x:c r="G34" s="21" t="n">
        <x:f>SUMIFS($H$7:$H$26,$F$7:$F$26,B34,$A$7:$A$26,"&lt;&gt;")</x:f>
        <x:v>60000</x:v>
      </x:c>
      <x:c r="H34" s="2"/>
      <x:c r="I34" s="2"/>
      <x:c r="J34" s="2"/>
      <x:c r="K34" s="2"/>
      <x:c r="L34" s="2"/>
    </x:row>
    <x:row r="35" ht="40" customHeight="1">
      <x:c r="A35" s="2"/>
      <x:c r="B35" s="9" t="str">
        <x:v>見積提出</x:v>
      </x:c>
      <x:c r="C35" s="24" t="n">
        <x:v>0.6</x:v>
      </x:c>
      <x:c r="D35" s="11" t="str">
        <x:v>見積を提出済み</x:v>
      </x:c>
      <x:c r="E35" s="2" t="n">
        <x:f>COUNTIFS($F$7:$F$26,B35,$A$7:$A$26,"&lt;&gt;")</x:f>
        <x:v>1</x:v>
      </x:c>
      <x:c r="F35" s="21" t="n">
        <x:f>SUMIFS($E$7:$E$26,$F$7:$F$26,B35,$A$7:$A$26,"&lt;&gt;")</x:f>
        <x:v>300000</x:v>
      </x:c>
      <x:c r="G35" s="21" t="n">
        <x:f>SUMIFS($H$7:$H$26,$F$7:$F$26,B35,$A$7:$A$26,"&lt;&gt;")</x:f>
        <x:v>180000</x:v>
      </x:c>
      <x:c r="H35" s="2"/>
      <x:c r="I35" s="2"/>
      <x:c r="J35" s="2"/>
      <x:c r="K35" s="2"/>
      <x:c r="L35" s="2"/>
    </x:row>
    <x:row r="36" ht="40" customHeight="1">
      <x:c r="A36" s="2"/>
      <x:c r="B36" s="9" t="str">
        <x:v>交渉</x:v>
      </x:c>
      <x:c r="C36" s="24" t="n">
        <x:v>0.8</x:v>
      </x:c>
      <x:c r="D36" s="11" t="str">
        <x:v>条件の合意を進めている</x:v>
      </x:c>
      <x:c r="E36" s="2" t="n">
        <x:f>COUNTIFS($F$7:$F$26,B36,$A$7:$A$26,"&lt;&gt;")</x:f>
        <x:v>0</x:v>
      </x:c>
      <x:c r="F36" s="21" t="n">
        <x:f>SUMIFS($E$7:$E$26,$F$7:$F$26,B36,$A$7:$A$26,"&lt;&gt;")</x:f>
        <x:v>0</x:v>
      </x:c>
      <x:c r="G36" s="21" t="n">
        <x:f>SUMIFS($H$7:$H$26,$F$7:$F$26,B36,$A$7:$A$26,"&lt;&gt;")</x:f>
        <x:v>0</x:v>
      </x:c>
      <x:c r="H36" s="2"/>
      <x:c r="I36" s="2"/>
      <x:c r="J36" s="2"/>
      <x:c r="K36" s="2"/>
      <x:c r="L36" s="2"/>
    </x:row>
    <x:row r="37" ht="40" customHeight="1">
      <x:c r="A37" s="2"/>
      <x:c r="B37" s="9" t="str">
        <x:v>受注</x:v>
      </x:c>
      <x:c r="C37" s="24" t="n">
        <x:v>1</x:v>
      </x:c>
      <x:c r="D37" s="11" t="str">
        <x:v>正式に依頼を受けた</x:v>
      </x:c>
      <x:c r="E37" s="2" t="n">
        <x:f>COUNTIFS($F$7:$F$26,B37,$A$7:$A$26,"&lt;&gt;")</x:f>
        <x:v>1</x:v>
      </x:c>
      <x:c r="F37" s="21" t="n">
        <x:f>SUMIFS($E$7:$E$26,$F$7:$F$26,B37,$A$7:$A$26,"&lt;&gt;")</x:f>
        <x:v>200000</x:v>
      </x:c>
      <x:c r="G37" s="21" t="n">
        <x:f>SUMIFS($H$7:$H$26,$F$7:$F$26,B37,$A$7:$A$26,"&lt;&gt;")</x:f>
        <x:v>200000</x:v>
      </x:c>
      <x:c r="H37" s="2"/>
      <x:c r="I37" s="2"/>
      <x:c r="J37" s="2"/>
      <x:c r="K37" s="2"/>
      <x:c r="L37" s="2"/>
    </x:row>
    <x:row r="38" ht="40" customHeight="1">
      <x:c r="A38" s="2"/>
      <x:c r="B38" s="9" t="str">
        <x:v>失注</x:v>
      </x:c>
      <x:c r="C38" s="24" t="n">
        <x:v>0</x:v>
      </x:c>
      <x:c r="D38" s="11" t="str">
        <x:v>今回は見送りとなった</x:v>
      </x:c>
      <x:c r="E38" s="2" t="n">
        <x:f>COUNTIFS($F$7:$F$26,B38,$A$7:$A$26,"&lt;&gt;")</x:f>
        <x:v>1</x:v>
      </x:c>
      <x:c r="F38" s="21" t="n">
        <x:f>SUMIFS($E$7:$E$26,$F$7:$F$26,B38,$A$7:$A$26,"&lt;&gt;")</x:f>
        <x:v>120000</x:v>
      </x:c>
      <x:c r="G38" s="21" t="n">
        <x:f>SUMIFS($H$7:$H$26,$F$7:$F$26,B38,$A$7:$A$26,"&lt;&gt;")</x:f>
        <x:v>0</x:v>
      </x:c>
      <x:c r="H38" s="2"/>
      <x:c r="I38" s="2"/>
      <x:c r="J38" s="2"/>
      <x:c r="K38" s="2"/>
      <x:c r="L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mergeCells>
    <x:mergeCell ref="A3:H3"/>
  </x:mergeCells>
  <x:conditionalFormatting sqref="L7:L26">
    <x:cfRule type="containsText" dxfId="0" priority="1" operator="containsText" text="超過"/>
    <x:cfRule type="containsText" dxfId="1" priority="2" operator="containsText" text="未入力"/>
    <x:cfRule type="containsText" dxfId="2" priority="3" operator="containsText" text="確認"/>
    <x:cfRule type="containsText" dxfId="3" priority="4" operator="containsText" text="重複"/>
  </x:conditionalFormatting>
  <x:dataValidations count="1">
    <x:dataValidation type="list" sqref="F7:F26">
      <x:formula1>$B$32:$B$38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.220000267028809" hidden="0" customWidth="1"/>
    <x:col min="2" max="2" width="30" hidden="0" customWidth="1"/>
    <x:col min="3" max="3" width="16.110000610351562" hidden="0" customWidth="1"/>
    <x:col min="4" max="4" width="32.220001220703125" hidden="0" customWidth="1"/>
  </x:cols>
  <x:sheetData>
    <x:row r="1" ht="6" customHeight="1">
      <x:c r="A1" s="2"/>
      <x:c r="B1" s="2"/>
      <x:c r="C1" s="2"/>
      <x:c r="D1" s="2"/>
    </x:row>
    <x:row r="2" ht="34" customHeight="1">
      <x:c r="A2" s="3" t="str">
        <x:v>顧客台帳</x:v>
      </x:c>
      <x:c r="B2" s="2"/>
      <x:c r="C2" s="2"/>
      <x:c r="D2" s="2"/>
    </x:row>
    <x:row r="3" ht="24" customHeight="1">
      <x:c r="A3" s="4" t="str">
        <x:v>架空の顧客。1社1IDにそろえ、同じ会社の商談は同じ顧客IDを使います。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34" customHeight="1">
      <x:c r="A5" s="8" t="str">
        <x:v>顧客ID</x:v>
      </x:c>
      <x:c r="B5" s="8" t="str">
        <x:v>会社名</x:v>
      </x:c>
      <x:c r="C5" s="8" t="str">
        <x:v>担当者</x:v>
      </x:c>
      <x:c r="D5" s="8" t="str">
        <x:v>メモ</x:v>
      </x:c>
    </x:row>
    <x:row r="6" ht="38" customHeight="1">
      <x:c r="A6" s="10" t="str">
        <x:v>K001</x:v>
      </x:c>
      <x:c r="B6" s="9" t="str">
        <x:v>架空みどり商店</x:v>
      </x:c>
      <x:c r="C6" s="9" t="str">
        <x:v>担当A</x:v>
      </x:c>
      <x:c r="D6" s="11" t="str">
        <x:v>既存サイトと広告LPを別商談で管理</x:v>
      </x:c>
    </x:row>
    <x:row r="7" ht="38" customHeight="1">
      <x:c r="A7" s="10" t="str">
        <x:v>K002</x:v>
      </x:c>
      <x:c r="B7" s="9" t="str">
        <x:v>架空青空工房</x:v>
      </x:c>
      <x:c r="C7" s="9" t="str">
        <x:v>担当B</x:v>
      </x:c>
      <x:c r="D7" s="11" t="str">
        <x:v>ロゴ制作</x:v>
      </x:c>
    </x:row>
    <x:row r="8" ht="38" customHeight="1">
      <x:c r="A8" s="10" t="str">
        <x:v>K003</x:v>
      </x:c>
      <x:c r="B8" s="9" t="str">
        <x:v>架空山田商会</x:v>
      </x:c>
      <x:c r="C8" s="9" t="str">
        <x:v>担当C</x:v>
      </x:c>
      <x:c r="D8" s="11" t="str">
        <x:v>キャンペーン制作</x:v>
      </x:c>
    </x:row>
    <x:row r="9" ht="38" customHeight="1">
      <x:c r="A9" s="10" t="str">
        <x:v>K004</x:v>
      </x:c>
      <x:c r="B9" s="9" t="str">
        <x:v>架空北山企画</x:v>
      </x:c>
      <x:c r="C9" s="9" t="str">
        <x:v>担当D</x:v>
      </x:c>
      <x:c r="D9" s="11" t="str">
        <x:v>コンサルティング</x:v>
      </x:c>
    </x:row>
    <x:row r="10" ht="38" customHeight="1">
      <x:c r="A10" s="10"/>
      <x:c r="B10" s="9"/>
      <x:c r="C10" s="9"/>
      <x:c r="D10" s="11"/>
    </x:row>
    <x:row r="11" ht="38" customHeight="1">
      <x:c r="A11" s="10"/>
      <x:c r="B11" s="9"/>
      <x:c r="C11" s="9"/>
      <x:c r="D11" s="11"/>
    </x:row>
    <x:row r="12" ht="38" customHeight="1">
      <x:c r="A12" s="10"/>
      <x:c r="B12" s="9"/>
      <x:c r="C12" s="9"/>
      <x:c r="D12" s="11"/>
    </x:row>
    <x:row r="13" ht="38" customHeight="1">
      <x:c r="A13" s="10"/>
      <x:c r="B13" s="9"/>
      <x:c r="C13" s="9"/>
      <x:c r="D13" s="11"/>
    </x:row>
    <x:row r="14" ht="38" customHeight="1">
      <x:c r="A14" s="10"/>
      <x:c r="B14" s="9"/>
      <x:c r="C14" s="9"/>
      <x:c r="D14" s="11"/>
    </x:row>
    <x:row r="15" ht="38" customHeight="1">
      <x:c r="A15" s="10"/>
      <x:c r="B15" s="9"/>
      <x:c r="C15" s="9"/>
      <x:c r="D15" s="11"/>
    </x:row>
    <x:row r="16" ht="24" customHeight="1">
      <x:c r="A16" s="2"/>
      <x:c r="B16" s="2"/>
      <x:c r="C16" s="2"/>
      <x:c r="D16" s="2"/>
    </x:row>
  </x:sheetData>
  <x:pageMargins left="0.7" right="0.7" top="0.75" bottom="0.75" header="0.3" footer="0.3"/>
</x:worksheet>
</file>